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570" activeTab="2"/>
  </bookViews>
  <sheets>
    <sheet name="附件1汇总表" sheetId="1" r:id="rId1"/>
    <sheet name="附件2还田明细表" sheetId="2" r:id="rId2"/>
    <sheet name="附件2离田利用明细表" sheetId="3" r:id="rId3"/>
  </sheets>
  <calcPr calcId="144525"/>
</workbook>
</file>

<file path=xl/sharedStrings.xml><?xml version="1.0" encoding="utf-8"?>
<sst xmlns="http://schemas.openxmlformats.org/spreadsheetml/2006/main" count="82">
  <si>
    <t>附件1：</t>
  </si>
  <si>
    <r>
      <t>本市2018年“三夏”和</t>
    </r>
    <r>
      <rPr>
        <b/>
        <sz val="16"/>
        <rFont val="宋体"/>
        <charset val="134"/>
      </rPr>
      <t>2017年</t>
    </r>
    <r>
      <rPr>
        <b/>
        <sz val="16"/>
        <color rgb="FF000000"/>
        <rFont val="宋体"/>
        <charset val="134"/>
      </rPr>
      <t>“三秋”待核秸秆综合利用情况汇总表</t>
    </r>
  </si>
  <si>
    <t>单位名称</t>
  </si>
  <si>
    <t>市级补贴资金（万元）</t>
  </si>
  <si>
    <t>其中</t>
  </si>
  <si>
    <t>秸秆机械化还田</t>
  </si>
  <si>
    <t>离田秸秆利用</t>
  </si>
  <si>
    <t>作业面积（亩）</t>
  </si>
  <si>
    <t>稻麦秸秆数量（吨）</t>
  </si>
  <si>
    <t>茭白秸秆数量（吨）</t>
  </si>
  <si>
    <t>合计市级补贴资金（万元）</t>
  </si>
  <si>
    <t>合计</t>
  </si>
  <si>
    <t>闵行区</t>
  </si>
  <si>
    <t>嘉定区</t>
  </si>
  <si>
    <t>宝山区</t>
  </si>
  <si>
    <t>浦东新区</t>
  </si>
  <si>
    <t>奉贤区</t>
  </si>
  <si>
    <t>松江区</t>
  </si>
  <si>
    <t>金山区</t>
  </si>
  <si>
    <t>青浦区</t>
  </si>
  <si>
    <t>崇明区</t>
  </si>
  <si>
    <t>光明食品集团</t>
  </si>
  <si>
    <t>上实农业公司</t>
  </si>
  <si>
    <t>地产农投公司</t>
  </si>
  <si>
    <t>附件2：</t>
  </si>
  <si>
    <r>
      <rPr>
        <b/>
        <sz val="16"/>
        <color rgb="FF000000"/>
        <rFont val="宋体"/>
        <charset val="134"/>
      </rPr>
      <t>本市</t>
    </r>
    <r>
      <rPr>
        <b/>
        <sz val="16"/>
        <color rgb="FF000000"/>
        <rFont val="Dialog"/>
        <charset val="134"/>
      </rPr>
      <t>2018</t>
    </r>
    <r>
      <rPr>
        <b/>
        <sz val="16"/>
        <color rgb="FF000000"/>
        <rFont val="宋体"/>
        <charset val="134"/>
      </rPr>
      <t>年</t>
    </r>
    <r>
      <rPr>
        <b/>
        <sz val="16"/>
        <color rgb="FF000000"/>
        <rFont val="Dialog"/>
        <charset val="134"/>
      </rPr>
      <t>“</t>
    </r>
    <r>
      <rPr>
        <b/>
        <sz val="16"/>
        <color rgb="FF000000"/>
        <rFont val="宋体"/>
        <charset val="134"/>
      </rPr>
      <t>三夏</t>
    </r>
    <r>
      <rPr>
        <b/>
        <sz val="16"/>
        <color rgb="FF000000"/>
        <rFont val="Dialog"/>
        <charset val="134"/>
      </rPr>
      <t>”</t>
    </r>
    <r>
      <rPr>
        <b/>
        <sz val="16"/>
        <color rgb="FF000000"/>
        <rFont val="宋体"/>
        <charset val="134"/>
      </rPr>
      <t>秸秆机械化还田情况明细表</t>
    </r>
  </si>
  <si>
    <r>
      <rPr>
        <b/>
        <sz val="11"/>
        <color rgb="FF000000"/>
        <rFont val="宋体"/>
        <charset val="134"/>
      </rPr>
      <t xml:space="preserve">二麦、油菜
</t>
    </r>
    <r>
      <rPr>
        <b/>
        <sz val="11"/>
        <color rgb="FF000000"/>
        <rFont val="Dialog"/>
        <charset val="134"/>
      </rPr>
      <t xml:space="preserve"> </t>
    </r>
    <r>
      <rPr>
        <b/>
        <sz val="11"/>
        <color rgb="FF000000"/>
        <rFont val="宋体"/>
        <charset val="134"/>
      </rPr>
      <t>种植面积
（亩）</t>
    </r>
  </si>
  <si>
    <t>还田作业面积（亩）</t>
  </si>
  <si>
    <t>市级补贴资金（元）</t>
  </si>
  <si>
    <t xml:space="preserve">上报数 </t>
  </si>
  <si>
    <t>核定数</t>
  </si>
  <si>
    <t>附件3：</t>
  </si>
  <si>
    <r>
      <t>本市2018年“三夏”和</t>
    </r>
    <r>
      <rPr>
        <b/>
        <sz val="16"/>
        <charset val="134"/>
      </rPr>
      <t>2017年</t>
    </r>
    <r>
      <rPr>
        <b/>
        <sz val="16"/>
        <color theme="1"/>
        <rFont val="宋体"/>
        <charset val="134"/>
      </rPr>
      <t>“三秋”待核</t>
    </r>
    <r>
      <rPr>
        <b/>
        <sz val="16"/>
        <charset val="134"/>
      </rPr>
      <t>秸秆离田</t>
    </r>
    <r>
      <rPr>
        <b/>
        <sz val="16"/>
        <color theme="1"/>
        <rFont val="宋体"/>
        <charset val="134"/>
      </rPr>
      <t>利用情况明细表</t>
    </r>
  </si>
  <si>
    <t>单位</t>
  </si>
  <si>
    <t>秸秆利用单位名称</t>
  </si>
  <si>
    <t>秸秆利用
方式</t>
  </si>
  <si>
    <t>上报数量</t>
  </si>
  <si>
    <t>核定数量</t>
  </si>
  <si>
    <t>备     注</t>
  </si>
  <si>
    <t>秸秆品种</t>
  </si>
  <si>
    <t>收购秸秆数量（吨）</t>
  </si>
  <si>
    <t>申请市级
补贴资金（万元）</t>
  </si>
  <si>
    <t>——</t>
  </si>
  <si>
    <t>其中茭白秸秆利用量11995吨，市级补贴资金23.99万元。</t>
  </si>
  <si>
    <t>上海管家葡萄专业合作社</t>
  </si>
  <si>
    <t>水稻</t>
  </si>
  <si>
    <t>加工有机肥（稻麦油秸秆）</t>
  </si>
  <si>
    <t>2017“三秋”待核部分。</t>
  </si>
  <si>
    <t>小计</t>
  </si>
  <si>
    <t>上海联中食用菌专业合作社</t>
  </si>
  <si>
    <t>食用菌（按产量）</t>
  </si>
  <si>
    <t>2017年“三秋”待核部分。按照使用规模和文件申报情况核定。</t>
  </si>
  <si>
    <t>二麦</t>
  </si>
  <si>
    <t>上海福菇食用菌专业合作社</t>
  </si>
  <si>
    <t>传统种植食用菌（按面积）</t>
  </si>
  <si>
    <t>2017年“三秋”水稻秸秆，补申报。</t>
  </si>
  <si>
    <t>光明牧业有限公司</t>
  </si>
  <si>
    <t>饲料（青贮秸秆）</t>
  </si>
  <si>
    <t>上海练科有机肥料厂</t>
  </si>
  <si>
    <t>茭白</t>
  </si>
  <si>
    <t>加工有机肥（茭白秸秆）</t>
  </si>
  <si>
    <t>小  计</t>
  </si>
  <si>
    <t>上海鼎牧农业科技专业合作社</t>
  </si>
  <si>
    <t>饲料（裹包秸秆）</t>
  </si>
  <si>
    <t>2017年“三秋”水稻秸秆。另行研究。</t>
  </si>
  <si>
    <t>上海林地药材种植专业合作社</t>
  </si>
  <si>
    <t>上海正丝农业科技有限公司</t>
  </si>
  <si>
    <t>生物质燃料</t>
  </si>
  <si>
    <t>2017“三秋”待核部分。按照使用规模和文件申报情况核定。</t>
  </si>
  <si>
    <t>上海菇林源菌业专业合作社</t>
  </si>
  <si>
    <t>2017“三秋”待核部分。按照使用规模核减。</t>
  </si>
  <si>
    <t>上海跃进有机肥料有限公司</t>
  </si>
  <si>
    <t>上海光明长江现代农业有限公司</t>
  </si>
  <si>
    <t>上海市上海农场种植业中心</t>
  </si>
  <si>
    <t>使用凭证不全，视企业申报情况下茬核定。</t>
  </si>
  <si>
    <t>上海市川东农场种植业中心</t>
  </si>
  <si>
    <t>上海海丰现代农业有限公司</t>
  </si>
  <si>
    <t>上海鼎瀛农业有限公司</t>
  </si>
  <si>
    <t>上海市上海农场</t>
  </si>
  <si>
    <t xml:space="preserve">大丰鼎盛农业有限公司    </t>
  </si>
  <si>
    <t xml:space="preserve">上海光明长江现代农业有限公司    </t>
  </si>
  <si>
    <t>小  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</si>
</sst>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);[Red]\(0.000\)"/>
    <numFmt numFmtId="41" formatCode="_ * #,##0_ ;_ * \-#,##0_ ;_ * &quot;-&quot;_ ;_ @_ "/>
    <numFmt numFmtId="178" formatCode="0.00_);[Red]\(0.00\)"/>
  </numFmts>
  <fonts count="4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Dialog"/>
      <charset val="134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Dialog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7" fillId="1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/>
    <xf numFmtId="0" fontId="0" fillId="13" borderId="19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/>
    <xf numFmtId="0" fontId="32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38" fillId="12" borderId="22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11" fillId="0" borderId="0">
      <alignment vertical="center"/>
    </xf>
    <xf numFmtId="0" fontId="40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8" fontId="0" fillId="0" borderId="0" xfId="0" applyNumberForma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176" fontId="0" fillId="0" borderId="0" xfId="0" applyNumberFormat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55" applyFill="1">
      <alignment vertical="center"/>
    </xf>
    <xf numFmtId="49" fontId="12" fillId="0" borderId="0" xfId="55" applyNumberFormat="1" applyFont="1" applyFill="1" applyBorder="1" applyAlignment="1">
      <alignment horizontal="center" vertical="center"/>
    </xf>
    <xf numFmtId="49" fontId="13" fillId="0" borderId="0" xfId="55" applyNumberFormat="1" applyFont="1" applyFill="1" applyBorder="1" applyAlignment="1">
      <alignment horizontal="center" vertical="center"/>
    </xf>
    <xf numFmtId="49" fontId="14" fillId="0" borderId="5" xfId="56" applyNumberFormat="1" applyFont="1" applyFill="1" applyBorder="1" applyAlignment="1">
      <alignment horizontal="center" vertical="center"/>
    </xf>
    <xf numFmtId="49" fontId="15" fillId="0" borderId="5" xfId="56" applyNumberFormat="1" applyFont="1" applyFill="1" applyBorder="1" applyAlignment="1">
      <alignment horizontal="center" vertical="center" wrapText="1"/>
    </xf>
    <xf numFmtId="49" fontId="16" fillId="0" borderId="5" xfId="57" applyNumberFormat="1" applyFont="1" applyFill="1" applyBorder="1" applyAlignment="1">
      <alignment horizontal="center" vertical="center"/>
    </xf>
    <xf numFmtId="49" fontId="16" fillId="0" borderId="6" xfId="57" applyNumberFormat="1" applyFont="1" applyFill="1" applyBorder="1" applyAlignment="1">
      <alignment horizontal="center" vertical="center"/>
    </xf>
    <xf numFmtId="49" fontId="15" fillId="0" borderId="5" xfId="57" applyNumberFormat="1" applyFont="1" applyFill="1" applyBorder="1" applyAlignment="1">
      <alignment horizontal="center" vertical="center"/>
    </xf>
    <xf numFmtId="49" fontId="16" fillId="0" borderId="7" xfId="57" applyNumberFormat="1" applyFont="1" applyFill="1" applyBorder="1" applyAlignment="1">
      <alignment horizontal="center" vertical="center"/>
    </xf>
    <xf numFmtId="176" fontId="15" fillId="0" borderId="5" xfId="56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vertical="center"/>
    </xf>
    <xf numFmtId="176" fontId="17" fillId="0" borderId="5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8" fillId="0" borderId="6" xfId="5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76" fontId="19" fillId="0" borderId="1" xfId="13" applyNumberFormat="1" applyFon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/>
    </xf>
    <xf numFmtId="176" fontId="19" fillId="0" borderId="11" xfId="20" applyNumberFormat="1" applyFont="1" applyFill="1" applyBorder="1" applyAlignment="1">
      <alignment horizontal="center" vertical="center"/>
    </xf>
    <xf numFmtId="176" fontId="19" fillId="0" borderId="7" xfId="13" applyNumberFormat="1" applyFont="1" applyFill="1" applyBorder="1" applyAlignment="1">
      <alignment horizontal="center" vertical="center"/>
    </xf>
    <xf numFmtId="176" fontId="19" fillId="0" borderId="7" xfId="58" applyNumberFormat="1" applyFont="1" applyFill="1" applyBorder="1" applyAlignment="1">
      <alignment horizontal="center" vertical="center"/>
    </xf>
    <xf numFmtId="176" fontId="19" fillId="0" borderId="5" xfId="20" applyNumberFormat="1" applyFont="1" applyFill="1" applyBorder="1" applyAlignment="1">
      <alignment horizontal="center" vertical="center"/>
    </xf>
    <xf numFmtId="176" fontId="19" fillId="0" borderId="5" xfId="13" applyNumberFormat="1" applyFont="1" applyFill="1" applyBorder="1" applyAlignment="1">
      <alignment horizontal="center" vertical="center"/>
    </xf>
    <xf numFmtId="176" fontId="19" fillId="0" borderId="5" xfId="58" applyNumberFormat="1" applyFont="1" applyFill="1" applyBorder="1" applyAlignment="1">
      <alignment horizontal="center" vertical="center"/>
    </xf>
    <xf numFmtId="176" fontId="18" fillId="0" borderId="5" xfId="53" applyNumberFormat="1" applyFont="1" applyFill="1" applyBorder="1" applyAlignment="1">
      <alignment horizontal="center" vertical="center"/>
    </xf>
    <xf numFmtId="176" fontId="18" fillId="0" borderId="5" xfId="54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18" fillId="0" borderId="6" xfId="53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1" fillId="0" borderId="0" xfId="55">
      <alignment vertical="center"/>
    </xf>
    <xf numFmtId="0" fontId="0" fillId="0" borderId="0" xfId="0" applyFill="1" applyAlignment="1">
      <alignment vertical="center"/>
    </xf>
    <xf numFmtId="49" fontId="20" fillId="2" borderId="13" xfId="0" applyNumberFormat="1" applyFont="1" applyFill="1" applyBorder="1" applyAlignment="1" applyProtection="1">
      <alignment horizontal="center" vertical="center" wrapText="1"/>
    </xf>
    <xf numFmtId="49" fontId="12" fillId="2" borderId="13" xfId="0" applyNumberFormat="1" applyFont="1" applyFill="1" applyBorder="1" applyAlignment="1" applyProtection="1">
      <alignment horizontal="center" vertical="center" wrapText="1"/>
    </xf>
    <xf numFmtId="49" fontId="21" fillId="3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 shrinkToFit="1"/>
    </xf>
    <xf numFmtId="49" fontId="15" fillId="2" borderId="7" xfId="0" applyNumberFormat="1" applyFont="1" applyFill="1" applyBorder="1" applyAlignment="1" applyProtection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14" xfId="53"/>
    <cellStyle name="常规 15" xfId="54"/>
    <cellStyle name="常规 2" xfId="55"/>
    <cellStyle name="常规 3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workbookViewId="0">
      <selection activeCell="A15" sqref="A15"/>
    </sheetView>
  </sheetViews>
  <sheetFormatPr defaultColWidth="9" defaultRowHeight="13.5"/>
  <cols>
    <col min="1" max="1" width="18.25" customWidth="1"/>
    <col min="2" max="2" width="14.375" customWidth="1"/>
    <col min="3" max="3" width="15.5" customWidth="1"/>
    <col min="4" max="4" width="14.5" customWidth="1"/>
    <col min="5" max="5" width="13.75" customWidth="1"/>
    <col min="6" max="6" width="15" customWidth="1"/>
    <col min="7" max="7" width="19.5" customWidth="1"/>
    <col min="9" max="9" width="9.375"/>
    <col min="10" max="10" width="9.5" customWidth="1"/>
  </cols>
  <sheetData>
    <row r="1" ht="22" customHeight="1" spans="1:7">
      <c r="A1" s="72" t="s">
        <v>0</v>
      </c>
      <c r="B1" s="73"/>
      <c r="C1" s="72"/>
      <c r="D1" s="72"/>
      <c r="E1" s="72"/>
      <c r="F1" s="72"/>
      <c r="G1" s="72"/>
    </row>
    <row r="2" ht="25" customHeight="1" spans="1:7">
      <c r="A2" s="74" t="s">
        <v>1</v>
      </c>
      <c r="B2" s="75"/>
      <c r="C2" s="75"/>
      <c r="D2" s="75"/>
      <c r="E2" s="75"/>
      <c r="F2" s="75"/>
      <c r="G2" s="75"/>
    </row>
    <row r="3" ht="17" customHeight="1" spans="1:7">
      <c r="A3" s="76" t="s">
        <v>2</v>
      </c>
      <c r="B3" s="77" t="s">
        <v>3</v>
      </c>
      <c r="C3" s="78" t="s">
        <v>4</v>
      </c>
      <c r="D3" s="78"/>
      <c r="E3" s="78"/>
      <c r="F3" s="78"/>
      <c r="G3" s="78"/>
    </row>
    <row r="4" ht="22" customHeight="1" spans="1:7">
      <c r="A4" s="79"/>
      <c r="B4" s="80"/>
      <c r="C4" s="81" t="s">
        <v>5</v>
      </c>
      <c r="D4" s="81"/>
      <c r="E4" s="81" t="s">
        <v>6</v>
      </c>
      <c r="F4" s="81"/>
      <c r="G4" s="81"/>
    </row>
    <row r="5" ht="29" customHeight="1" spans="1:7">
      <c r="A5" s="79"/>
      <c r="B5" s="80"/>
      <c r="C5" s="82" t="s">
        <v>7</v>
      </c>
      <c r="D5" s="82" t="s">
        <v>3</v>
      </c>
      <c r="E5" s="82" t="s">
        <v>8</v>
      </c>
      <c r="F5" s="82" t="s">
        <v>9</v>
      </c>
      <c r="G5" s="82" t="s">
        <v>10</v>
      </c>
    </row>
    <row r="6" ht="30" customHeight="1" spans="1:10">
      <c r="A6" s="79" t="s">
        <v>11</v>
      </c>
      <c r="B6" s="83">
        <f>D6+G6</f>
        <v>1597.19108</v>
      </c>
      <c r="C6" s="84">
        <f>SUM(C7:C18)</f>
        <v>349643.84</v>
      </c>
      <c r="D6" s="84">
        <f>SUM(D7:D18)</f>
        <v>909.47942</v>
      </c>
      <c r="E6" s="84">
        <f>SUM(E7:E18)</f>
        <v>27655.07</v>
      </c>
      <c r="F6" s="84">
        <f>SUM(F7:F18)</f>
        <v>11995</v>
      </c>
      <c r="G6" s="84">
        <f>SUM(G7:G18)</f>
        <v>687.71166</v>
      </c>
      <c r="J6" s="37"/>
    </row>
    <row r="7" ht="30" customHeight="1" spans="1:7">
      <c r="A7" s="85" t="s">
        <v>12</v>
      </c>
      <c r="B7" s="86">
        <f t="shared" ref="B7:B18" si="0">D7+G7</f>
        <v>0</v>
      </c>
      <c r="C7" s="87">
        <v>0</v>
      </c>
      <c r="D7" s="88">
        <v>0</v>
      </c>
      <c r="E7" s="88">
        <v>0</v>
      </c>
      <c r="F7" s="88">
        <v>0</v>
      </c>
      <c r="G7" s="88">
        <v>0</v>
      </c>
    </row>
    <row r="8" ht="30" customHeight="1" spans="1:7">
      <c r="A8" s="89" t="s">
        <v>13</v>
      </c>
      <c r="B8" s="86">
        <f t="shared" si="0"/>
        <v>2.304</v>
      </c>
      <c r="C8" s="88">
        <v>0</v>
      </c>
      <c r="D8" s="88">
        <v>0</v>
      </c>
      <c r="E8" s="88">
        <v>96</v>
      </c>
      <c r="F8" s="88">
        <v>0</v>
      </c>
      <c r="G8" s="88">
        <v>2.304</v>
      </c>
    </row>
    <row r="9" ht="30" customHeight="1" spans="1:7">
      <c r="A9" s="89" t="s">
        <v>14</v>
      </c>
      <c r="B9" s="86">
        <f t="shared" si="0"/>
        <v>3.68</v>
      </c>
      <c r="C9" s="88">
        <v>1470.5</v>
      </c>
      <c r="D9" s="88">
        <v>3.68</v>
      </c>
      <c r="E9" s="88">
        <v>0</v>
      </c>
      <c r="F9" s="88">
        <v>0</v>
      </c>
      <c r="G9" s="88">
        <v>0</v>
      </c>
    </row>
    <row r="10" ht="30" customHeight="1" spans="1:7">
      <c r="A10" s="89" t="s">
        <v>15</v>
      </c>
      <c r="B10" s="86">
        <f t="shared" si="0"/>
        <v>107.75125</v>
      </c>
      <c r="C10" s="88">
        <v>43100.5</v>
      </c>
      <c r="D10" s="88">
        <v>107.75125</v>
      </c>
      <c r="E10" s="88">
        <v>0</v>
      </c>
      <c r="F10" s="88">
        <v>0</v>
      </c>
      <c r="G10" s="88">
        <v>0</v>
      </c>
    </row>
    <row r="11" ht="30" customHeight="1" spans="1:7">
      <c r="A11" s="89" t="s">
        <v>16</v>
      </c>
      <c r="B11" s="86">
        <f t="shared" si="0"/>
        <v>32.40965</v>
      </c>
      <c r="C11" s="88">
        <v>9259.9</v>
      </c>
      <c r="D11" s="88">
        <v>32.40965</v>
      </c>
      <c r="E11" s="88">
        <v>0</v>
      </c>
      <c r="F11" s="88">
        <v>0</v>
      </c>
      <c r="G11" s="88">
        <v>0</v>
      </c>
    </row>
    <row r="12" ht="30" customHeight="1" spans="1:7">
      <c r="A12" s="89" t="s">
        <v>17</v>
      </c>
      <c r="B12" s="86">
        <f t="shared" si="0"/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</row>
    <row r="13" ht="30" customHeight="1" spans="1:7">
      <c r="A13" s="89" t="s">
        <v>18</v>
      </c>
      <c r="B13" s="86">
        <f t="shared" si="0"/>
        <v>180.49728</v>
      </c>
      <c r="C13" s="88">
        <v>23539</v>
      </c>
      <c r="D13" s="88">
        <v>82.3865</v>
      </c>
      <c r="E13" s="88">
        <v>4087.95</v>
      </c>
      <c r="F13" s="88">
        <v>0</v>
      </c>
      <c r="G13" s="88">
        <v>98.11078</v>
      </c>
    </row>
    <row r="14" ht="30" customHeight="1" spans="1:7">
      <c r="A14" s="89" t="s">
        <v>19</v>
      </c>
      <c r="B14" s="86">
        <f t="shared" si="0"/>
        <v>39.39302</v>
      </c>
      <c r="C14" s="88">
        <v>5134.34</v>
      </c>
      <c r="D14" s="88">
        <v>15.40302</v>
      </c>
      <c r="E14" s="90">
        <v>0</v>
      </c>
      <c r="F14" s="88">
        <v>11995</v>
      </c>
      <c r="G14" s="88">
        <v>23.99</v>
      </c>
    </row>
    <row r="15" ht="30" customHeight="1" spans="1:7">
      <c r="A15" s="89" t="s">
        <v>20</v>
      </c>
      <c r="B15" s="86">
        <f t="shared" si="0"/>
        <v>249.4884</v>
      </c>
      <c r="C15" s="88">
        <v>0</v>
      </c>
      <c r="D15" s="88">
        <v>0</v>
      </c>
      <c r="E15" s="91">
        <v>10395.35</v>
      </c>
      <c r="F15" s="90">
        <v>0</v>
      </c>
      <c r="G15" s="91">
        <v>249.4884</v>
      </c>
    </row>
    <row r="16" ht="30" customHeight="1" spans="1:7">
      <c r="A16" s="89" t="s">
        <v>21</v>
      </c>
      <c r="B16" s="86">
        <f t="shared" si="0"/>
        <v>768.12688</v>
      </c>
      <c r="C16" s="88">
        <v>241852</v>
      </c>
      <c r="D16" s="88">
        <v>604.63</v>
      </c>
      <c r="E16" s="91">
        <v>6812.37</v>
      </c>
      <c r="F16" s="88">
        <v>0</v>
      </c>
      <c r="G16" s="88">
        <v>163.49688</v>
      </c>
    </row>
    <row r="17" ht="30" customHeight="1" spans="1:7">
      <c r="A17" s="89" t="s">
        <v>22</v>
      </c>
      <c r="B17" s="86">
        <f t="shared" si="0"/>
        <v>209.7906</v>
      </c>
      <c r="C17" s="88">
        <v>23787.6</v>
      </c>
      <c r="D17" s="88">
        <v>59.469</v>
      </c>
      <c r="E17" s="88">
        <v>6263.4</v>
      </c>
      <c r="F17" s="90">
        <v>0</v>
      </c>
      <c r="G17" s="88">
        <v>150.3216</v>
      </c>
    </row>
    <row r="18" ht="30" customHeight="1" spans="1:7">
      <c r="A18" s="89" t="s">
        <v>23</v>
      </c>
      <c r="B18" s="86">
        <f t="shared" si="0"/>
        <v>3.75</v>
      </c>
      <c r="C18" s="88">
        <v>1500</v>
      </c>
      <c r="D18" s="88">
        <v>3.75</v>
      </c>
      <c r="E18" s="88">
        <v>0</v>
      </c>
      <c r="F18" s="88">
        <v>0</v>
      </c>
      <c r="G18" s="88">
        <v>0</v>
      </c>
    </row>
    <row r="19" ht="30" customHeight="1"/>
  </sheetData>
  <mergeCells count="6">
    <mergeCell ref="A2:G2"/>
    <mergeCell ref="C3:G3"/>
    <mergeCell ref="C4:D4"/>
    <mergeCell ref="E4:G4"/>
    <mergeCell ref="A3:A5"/>
    <mergeCell ref="B3:B5"/>
  </mergeCells>
  <printOptions horizontalCentered="1"/>
  <pageMargins left="0.629861111111111" right="0.196527777777778" top="0.511805555555556" bottom="0.472222222222222" header="0.236111111111111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A14" sqref="A14"/>
    </sheetView>
  </sheetViews>
  <sheetFormatPr defaultColWidth="9" defaultRowHeight="13.5" outlineLevelCol="7"/>
  <cols>
    <col min="1" max="1" width="16.75" customWidth="1"/>
    <col min="2" max="2" width="17.25" customWidth="1"/>
    <col min="3" max="3" width="15.75" customWidth="1"/>
    <col min="4" max="4" width="17" customWidth="1"/>
    <col min="5" max="5" width="24.5" customWidth="1"/>
    <col min="8" max="8" width="12.75" customWidth="1"/>
  </cols>
  <sheetData>
    <row r="1" ht="22" customHeight="1" spans="1:5">
      <c r="A1" s="42" t="s">
        <v>24</v>
      </c>
      <c r="B1" s="42"/>
      <c r="C1" s="42"/>
      <c r="D1" s="42"/>
      <c r="E1" s="42"/>
    </row>
    <row r="2" ht="24" customHeight="1" spans="1:5">
      <c r="A2" s="43" t="s">
        <v>25</v>
      </c>
      <c r="B2" s="44"/>
      <c r="C2" s="44"/>
      <c r="D2" s="44"/>
      <c r="E2" s="44"/>
    </row>
    <row r="3" ht="30" customHeight="1" spans="1:5">
      <c r="A3" s="45" t="s">
        <v>2</v>
      </c>
      <c r="B3" s="46" t="s">
        <v>26</v>
      </c>
      <c r="C3" s="47" t="s">
        <v>27</v>
      </c>
      <c r="D3" s="47"/>
      <c r="E3" s="48" t="s">
        <v>28</v>
      </c>
    </row>
    <row r="4" ht="30" customHeight="1" spans="1:5">
      <c r="A4" s="45"/>
      <c r="B4" s="46"/>
      <c r="C4" s="47" t="s">
        <v>29</v>
      </c>
      <c r="D4" s="49" t="s">
        <v>30</v>
      </c>
      <c r="E4" s="50"/>
    </row>
    <row r="5" ht="30" customHeight="1" spans="1:8">
      <c r="A5" s="45" t="s">
        <v>11</v>
      </c>
      <c r="B5" s="51">
        <f>SUM(B6:B17)</f>
        <v>355954.77</v>
      </c>
      <c r="C5" s="52">
        <f>SUM(C6:C17)</f>
        <v>349888.54</v>
      </c>
      <c r="D5" s="52">
        <f>SUM(D6:D17)</f>
        <v>349643.84</v>
      </c>
      <c r="E5" s="53">
        <f>SUM(E6:E17)</f>
        <v>9094756.7</v>
      </c>
      <c r="G5" s="37"/>
      <c r="H5" s="37"/>
    </row>
    <row r="6" ht="30" customHeight="1" spans="1:7">
      <c r="A6" s="45" t="s">
        <v>12</v>
      </c>
      <c r="B6" s="54">
        <v>0</v>
      </c>
      <c r="C6" s="55">
        <v>0</v>
      </c>
      <c r="D6" s="55">
        <v>0</v>
      </c>
      <c r="E6" s="55">
        <v>0</v>
      </c>
      <c r="G6" s="37"/>
    </row>
    <row r="7" ht="30" customHeight="1" spans="1:7">
      <c r="A7" s="56" t="s">
        <v>13</v>
      </c>
      <c r="B7" s="54">
        <v>0</v>
      </c>
      <c r="C7" s="55">
        <v>0</v>
      </c>
      <c r="D7" s="55">
        <v>0</v>
      </c>
      <c r="E7" s="55">
        <v>0</v>
      </c>
      <c r="G7" s="37"/>
    </row>
    <row r="8" ht="30" customHeight="1" spans="1:7">
      <c r="A8" s="56" t="s">
        <v>14</v>
      </c>
      <c r="B8" s="54">
        <v>1470.5</v>
      </c>
      <c r="C8" s="57">
        <v>1470.5</v>
      </c>
      <c r="D8" s="57">
        <v>1470.5</v>
      </c>
      <c r="E8" s="55">
        <v>36762.5</v>
      </c>
      <c r="G8" s="37"/>
    </row>
    <row r="9" ht="30" customHeight="1" spans="1:7">
      <c r="A9" s="45" t="s">
        <v>15</v>
      </c>
      <c r="B9" s="54">
        <v>43870.6</v>
      </c>
      <c r="C9" s="58">
        <v>43100.5</v>
      </c>
      <c r="D9" s="59">
        <v>43100.5</v>
      </c>
      <c r="E9" s="60">
        <v>1077512.5</v>
      </c>
      <c r="G9" s="37"/>
    </row>
    <row r="10" ht="30" customHeight="1" spans="1:7">
      <c r="A10" s="45" t="s">
        <v>16</v>
      </c>
      <c r="B10" s="54">
        <v>10262.3</v>
      </c>
      <c r="C10" s="58">
        <v>9504.6</v>
      </c>
      <c r="D10" s="59">
        <v>9259.9</v>
      </c>
      <c r="E10" s="61">
        <v>324096.5</v>
      </c>
      <c r="G10" s="37"/>
    </row>
    <row r="11" ht="30" customHeight="1" spans="1:7">
      <c r="A11" s="45" t="s">
        <v>17</v>
      </c>
      <c r="B11" s="54">
        <v>0</v>
      </c>
      <c r="C11" s="62">
        <v>0</v>
      </c>
      <c r="D11" s="63">
        <v>0</v>
      </c>
      <c r="E11" s="64">
        <v>0</v>
      </c>
      <c r="G11" s="37"/>
    </row>
    <row r="12" ht="30" customHeight="1" spans="1:7">
      <c r="A12" s="45" t="s">
        <v>18</v>
      </c>
      <c r="B12" s="54">
        <v>28026.39</v>
      </c>
      <c r="C12" s="65">
        <v>23539</v>
      </c>
      <c r="D12" s="66">
        <v>23539</v>
      </c>
      <c r="E12" s="64">
        <v>823865</v>
      </c>
      <c r="G12" s="37"/>
    </row>
    <row r="13" ht="30" customHeight="1" spans="1:7">
      <c r="A13" s="45" t="s">
        <v>19</v>
      </c>
      <c r="B13" s="54">
        <v>5185.38</v>
      </c>
      <c r="C13" s="65">
        <v>5134.34</v>
      </c>
      <c r="D13" s="66">
        <v>5134.34</v>
      </c>
      <c r="E13" s="64">
        <v>154030.2</v>
      </c>
      <c r="G13" s="37"/>
    </row>
    <row r="14" ht="30" customHeight="1" spans="1:7">
      <c r="A14" s="56" t="s">
        <v>20</v>
      </c>
      <c r="B14" s="54">
        <v>0</v>
      </c>
      <c r="C14" s="67">
        <v>0</v>
      </c>
      <c r="D14" s="67">
        <v>0</v>
      </c>
      <c r="E14" s="68">
        <v>0</v>
      </c>
      <c r="G14" s="37"/>
    </row>
    <row r="15" ht="30" customHeight="1" spans="1:7">
      <c r="A15" s="56" t="s">
        <v>21</v>
      </c>
      <c r="B15" s="54">
        <v>241852</v>
      </c>
      <c r="C15" s="67">
        <v>241852</v>
      </c>
      <c r="D15" s="67">
        <v>241852</v>
      </c>
      <c r="E15" s="68">
        <v>6046300</v>
      </c>
      <c r="G15" s="37"/>
    </row>
    <row r="16" ht="30" customHeight="1" spans="1:7">
      <c r="A16" s="56" t="s">
        <v>22</v>
      </c>
      <c r="B16" s="69">
        <v>23787.6</v>
      </c>
      <c r="C16" s="70">
        <v>23787.6</v>
      </c>
      <c r="D16" s="70">
        <v>23787.6</v>
      </c>
      <c r="E16" s="68">
        <v>594690</v>
      </c>
      <c r="G16" s="37"/>
    </row>
    <row r="17" ht="30" customHeight="1" spans="1:7">
      <c r="A17" s="56" t="s">
        <v>23</v>
      </c>
      <c r="B17" s="54">
        <v>1500</v>
      </c>
      <c r="C17" s="71">
        <v>1500</v>
      </c>
      <c r="D17" s="71">
        <v>1500</v>
      </c>
      <c r="E17" s="68">
        <v>37500</v>
      </c>
      <c r="G17" s="37"/>
    </row>
  </sheetData>
  <mergeCells count="5">
    <mergeCell ref="A2:E2"/>
    <mergeCell ref="C3:D3"/>
    <mergeCell ref="A3:A4"/>
    <mergeCell ref="B3:B4"/>
    <mergeCell ref="E3:E4"/>
  </mergeCells>
  <printOptions horizontalCentered="1"/>
  <pageMargins left="0.747916666666667" right="0.751388888888889" top="0.550694444444444" bottom="0.472222222222222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6"/>
  <sheetViews>
    <sheetView tabSelected="1" workbookViewId="0">
      <selection activeCell="B31" sqref="B31"/>
    </sheetView>
  </sheetViews>
  <sheetFormatPr defaultColWidth="9" defaultRowHeight="13.5"/>
  <cols>
    <col min="1" max="1" width="7.625" customWidth="1"/>
    <col min="2" max="2" width="21.75" customWidth="1"/>
    <col min="4" max="4" width="15.5" customWidth="1"/>
    <col min="5" max="5" width="13.25" customWidth="1"/>
    <col min="6" max="6" width="13.75" customWidth="1"/>
    <col min="7" max="7" width="14.125" customWidth="1"/>
    <col min="8" max="8" width="13.5" customWidth="1"/>
    <col min="9" max="9" width="33.25" customWidth="1"/>
    <col min="11" max="11" width="10.5" customWidth="1"/>
  </cols>
  <sheetData>
    <row r="1" ht="21" customHeight="1" spans="1:1">
      <c r="A1" t="s">
        <v>31</v>
      </c>
    </row>
    <row r="2" ht="33" customHeight="1" spans="1:9">
      <c r="A2" s="1" t="s">
        <v>32</v>
      </c>
      <c r="B2" s="2"/>
      <c r="C2" s="2"/>
      <c r="D2" s="2"/>
      <c r="E2" s="2"/>
      <c r="F2" s="2"/>
      <c r="G2" s="2"/>
      <c r="H2" s="2"/>
      <c r="I2" s="2"/>
    </row>
    <row r="3" ht="15.95" customHeight="1" spans="1:9">
      <c r="A3" s="3" t="s">
        <v>33</v>
      </c>
      <c r="B3" s="3" t="s">
        <v>34</v>
      </c>
      <c r="C3" s="3"/>
      <c r="D3" s="3" t="s">
        <v>35</v>
      </c>
      <c r="E3" s="3" t="s">
        <v>36</v>
      </c>
      <c r="F3" s="3"/>
      <c r="G3" s="3" t="s">
        <v>37</v>
      </c>
      <c r="H3" s="3"/>
      <c r="I3" s="3" t="s">
        <v>38</v>
      </c>
    </row>
    <row r="4" ht="40.5" spans="1:9">
      <c r="A4" s="3"/>
      <c r="B4" s="3"/>
      <c r="C4" s="4" t="s">
        <v>39</v>
      </c>
      <c r="D4" s="3"/>
      <c r="E4" s="3" t="s">
        <v>40</v>
      </c>
      <c r="F4" s="3" t="s">
        <v>41</v>
      </c>
      <c r="G4" s="3" t="s">
        <v>40</v>
      </c>
      <c r="H4" s="5" t="s">
        <v>41</v>
      </c>
      <c r="I4" s="3"/>
    </row>
    <row r="5" ht="42" customHeight="1" spans="1:11">
      <c r="A5" s="3" t="s">
        <v>11</v>
      </c>
      <c r="B5" s="6" t="s">
        <v>42</v>
      </c>
      <c r="C5" s="6" t="s">
        <v>42</v>
      </c>
      <c r="D5" s="6" t="s">
        <v>42</v>
      </c>
      <c r="E5" s="7">
        <f>E7+E12+E14+E19+E31+E33</f>
        <v>78737.84</v>
      </c>
      <c r="F5" s="7">
        <f>F7+F12+F14+F19+F31+F33</f>
        <v>1625.81814</v>
      </c>
      <c r="G5" s="7">
        <f>G7+G12+G14+G19+G31+G33</f>
        <v>39650.07</v>
      </c>
      <c r="H5" s="7">
        <f>H7+H12+H14+H19+H31+H33</f>
        <v>687.71166</v>
      </c>
      <c r="I5" s="33" t="s">
        <v>43</v>
      </c>
      <c r="K5" s="34"/>
    </row>
    <row r="6" ht="27" customHeight="1" spans="1:9">
      <c r="A6" s="3" t="s">
        <v>13</v>
      </c>
      <c r="B6" s="8" t="s">
        <v>44</v>
      </c>
      <c r="C6" s="9" t="s">
        <v>45</v>
      </c>
      <c r="D6" s="8" t="s">
        <v>46</v>
      </c>
      <c r="E6" s="10">
        <v>96</v>
      </c>
      <c r="F6" s="10">
        <v>2.304</v>
      </c>
      <c r="G6" s="10">
        <v>96</v>
      </c>
      <c r="H6" s="10">
        <f>G6*240/10000</f>
        <v>2.304</v>
      </c>
      <c r="I6" s="33" t="s">
        <v>47</v>
      </c>
    </row>
    <row r="7" ht="23.1" customHeight="1" spans="1:9">
      <c r="A7" s="3"/>
      <c r="B7" s="6" t="s">
        <v>48</v>
      </c>
      <c r="C7" s="6" t="s">
        <v>42</v>
      </c>
      <c r="D7" s="6" t="s">
        <v>42</v>
      </c>
      <c r="E7" s="11">
        <v>96</v>
      </c>
      <c r="F7" s="11">
        <v>2.304</v>
      </c>
      <c r="G7" s="11">
        <v>96</v>
      </c>
      <c r="H7" s="11">
        <f>G7*240/10000</f>
        <v>2.304</v>
      </c>
      <c r="I7" s="3"/>
    </row>
    <row r="8" ht="27" spans="1:9">
      <c r="A8" s="12" t="s">
        <v>18</v>
      </c>
      <c r="B8" s="8" t="s">
        <v>49</v>
      </c>
      <c r="C8" s="13" t="s">
        <v>45</v>
      </c>
      <c r="D8" s="13" t="s">
        <v>50</v>
      </c>
      <c r="E8" s="14">
        <v>2091.58</v>
      </c>
      <c r="F8" s="14">
        <v>50.1979</v>
      </c>
      <c r="G8" s="10">
        <v>2091.58</v>
      </c>
      <c r="H8" s="14">
        <v>50.1979</v>
      </c>
      <c r="I8" s="35" t="s">
        <v>51</v>
      </c>
    </row>
    <row r="9" ht="27" spans="1:11">
      <c r="A9" s="12"/>
      <c r="B9" s="8" t="s">
        <v>49</v>
      </c>
      <c r="C9" s="13" t="s">
        <v>52</v>
      </c>
      <c r="D9" s="13" t="s">
        <v>50</v>
      </c>
      <c r="E9" s="14">
        <v>472.39</v>
      </c>
      <c r="F9" s="14">
        <v>11.33736</v>
      </c>
      <c r="G9" s="10">
        <v>472.39</v>
      </c>
      <c r="H9" s="14">
        <v>11.33736</v>
      </c>
      <c r="I9" s="36"/>
      <c r="K9" s="37"/>
    </row>
    <row r="10" ht="27" spans="1:9">
      <c r="A10" s="12"/>
      <c r="B10" s="8" t="s">
        <v>53</v>
      </c>
      <c r="C10" s="13" t="s">
        <v>45</v>
      </c>
      <c r="D10" s="13" t="s">
        <v>54</v>
      </c>
      <c r="E10" s="14">
        <v>394.78</v>
      </c>
      <c r="F10" s="14">
        <v>9.47472</v>
      </c>
      <c r="G10" s="10">
        <v>394.78</v>
      </c>
      <c r="H10" s="14">
        <v>9.47472</v>
      </c>
      <c r="I10" s="38" t="s">
        <v>55</v>
      </c>
    </row>
    <row r="11" ht="27" spans="1:9">
      <c r="A11" s="12"/>
      <c r="B11" s="15" t="s">
        <v>56</v>
      </c>
      <c r="C11" s="13" t="s">
        <v>52</v>
      </c>
      <c r="D11" s="13" t="s">
        <v>57</v>
      </c>
      <c r="E11" s="14">
        <v>1129.2</v>
      </c>
      <c r="F11" s="14">
        <v>27.1008</v>
      </c>
      <c r="G11" s="10">
        <v>1129.2</v>
      </c>
      <c r="H11" s="14">
        <v>27.1008</v>
      </c>
      <c r="I11" s="36"/>
    </row>
    <row r="12" ht="24" customHeight="1" spans="1:9">
      <c r="A12" s="12"/>
      <c r="B12" s="3" t="s">
        <v>48</v>
      </c>
      <c r="C12" s="6" t="s">
        <v>42</v>
      </c>
      <c r="D12" s="6" t="s">
        <v>42</v>
      </c>
      <c r="E12" s="7">
        <v>4087.95</v>
      </c>
      <c r="F12" s="7">
        <v>98.11078</v>
      </c>
      <c r="G12" s="11">
        <v>4087.95</v>
      </c>
      <c r="H12" s="7">
        <v>98.11078</v>
      </c>
      <c r="I12" s="36"/>
    </row>
    <row r="13" ht="33" customHeight="1" spans="1:9">
      <c r="A13" s="16" t="s">
        <v>19</v>
      </c>
      <c r="B13" s="8" t="s">
        <v>58</v>
      </c>
      <c r="C13" s="17" t="s">
        <v>59</v>
      </c>
      <c r="D13" s="15" t="s">
        <v>60</v>
      </c>
      <c r="E13" s="18">
        <v>11995</v>
      </c>
      <c r="F13" s="14">
        <v>23.99</v>
      </c>
      <c r="G13" s="10">
        <v>11995</v>
      </c>
      <c r="H13" s="14">
        <v>23.99</v>
      </c>
      <c r="I13" s="35"/>
    </row>
    <row r="14" ht="23.1" customHeight="1" spans="1:9">
      <c r="A14" s="16"/>
      <c r="B14" s="19" t="s">
        <v>61</v>
      </c>
      <c r="C14" s="6" t="s">
        <v>42</v>
      </c>
      <c r="D14" s="6" t="s">
        <v>42</v>
      </c>
      <c r="E14" s="20">
        <v>11995</v>
      </c>
      <c r="F14" s="7">
        <v>23.99</v>
      </c>
      <c r="G14" s="11">
        <v>11995</v>
      </c>
      <c r="H14" s="7">
        <v>23.99</v>
      </c>
      <c r="I14" s="35"/>
    </row>
    <row r="15" ht="30" customHeight="1" spans="1:9">
      <c r="A15" s="21" t="s">
        <v>20</v>
      </c>
      <c r="B15" s="8" t="s">
        <v>62</v>
      </c>
      <c r="C15" s="13" t="s">
        <v>45</v>
      </c>
      <c r="D15" s="8" t="s">
        <v>63</v>
      </c>
      <c r="E15" s="10">
        <v>31808.34</v>
      </c>
      <c r="F15" s="10">
        <v>763.40016</v>
      </c>
      <c r="G15" s="10">
        <v>0</v>
      </c>
      <c r="H15" s="10">
        <f t="shared" ref="H15:H18" si="0">G15*240/10000</f>
        <v>0</v>
      </c>
      <c r="I15" s="39" t="s">
        <v>64</v>
      </c>
    </row>
    <row r="16" ht="30" customHeight="1" spans="1:9">
      <c r="A16" s="22"/>
      <c r="B16" s="8" t="s">
        <v>65</v>
      </c>
      <c r="C16" s="13" t="s">
        <v>45</v>
      </c>
      <c r="D16" s="8" t="s">
        <v>54</v>
      </c>
      <c r="E16" s="10">
        <v>1447.98</v>
      </c>
      <c r="F16" s="10">
        <v>34.75152</v>
      </c>
      <c r="G16" s="10">
        <v>1447.98</v>
      </c>
      <c r="H16" s="10">
        <f t="shared" si="0"/>
        <v>34.75152</v>
      </c>
      <c r="I16" s="35" t="s">
        <v>47</v>
      </c>
    </row>
    <row r="17" ht="27" customHeight="1" spans="1:9">
      <c r="A17" s="22"/>
      <c r="B17" s="8" t="s">
        <v>66</v>
      </c>
      <c r="C17" s="13" t="s">
        <v>45</v>
      </c>
      <c r="D17" s="8" t="s">
        <v>67</v>
      </c>
      <c r="E17" s="10">
        <v>8006.31</v>
      </c>
      <c r="F17" s="10">
        <f>E17*0.024</f>
        <v>192.15144</v>
      </c>
      <c r="G17" s="10">
        <v>6897.37</v>
      </c>
      <c r="H17" s="10">
        <f t="shared" si="0"/>
        <v>165.53688</v>
      </c>
      <c r="I17" s="35" t="s">
        <v>68</v>
      </c>
    </row>
    <row r="18" ht="27" customHeight="1" spans="1:9">
      <c r="A18" s="22"/>
      <c r="B18" s="8" t="s">
        <v>69</v>
      </c>
      <c r="C18" s="13" t="s">
        <v>45</v>
      </c>
      <c r="D18" s="8" t="s">
        <v>54</v>
      </c>
      <c r="E18" s="10">
        <v>3057.6</v>
      </c>
      <c r="F18" s="10">
        <f>E18*240/10000</f>
        <v>73.3824</v>
      </c>
      <c r="G18" s="10">
        <v>2050</v>
      </c>
      <c r="H18" s="10">
        <f t="shared" si="0"/>
        <v>49.2</v>
      </c>
      <c r="I18" s="35" t="s">
        <v>70</v>
      </c>
    </row>
    <row r="19" ht="23.1" customHeight="1" spans="1:9">
      <c r="A19" s="23"/>
      <c r="B19" s="19" t="s">
        <v>48</v>
      </c>
      <c r="C19" s="9" t="s">
        <v>42</v>
      </c>
      <c r="D19" s="9" t="s">
        <v>42</v>
      </c>
      <c r="E19" s="11">
        <f t="shared" ref="E19:H19" si="1">SUM(E15:E18)</f>
        <v>44320.23</v>
      </c>
      <c r="F19" s="11">
        <f t="shared" si="1"/>
        <v>1063.68552</v>
      </c>
      <c r="G19" s="11">
        <f t="shared" si="1"/>
        <v>10395.35</v>
      </c>
      <c r="H19" s="11">
        <f t="shared" si="1"/>
        <v>249.4884</v>
      </c>
      <c r="I19" s="35"/>
    </row>
    <row r="20" ht="32.1" customHeight="1" spans="1:9">
      <c r="A20" s="24" t="s">
        <v>21</v>
      </c>
      <c r="B20" s="8" t="s">
        <v>71</v>
      </c>
      <c r="C20" s="9" t="s">
        <v>52</v>
      </c>
      <c r="D20" s="8" t="s">
        <v>46</v>
      </c>
      <c r="E20" s="10">
        <v>1308</v>
      </c>
      <c r="F20" s="10">
        <f t="shared" ref="F20:F25" si="2">E20*240/10000</f>
        <v>31.392</v>
      </c>
      <c r="G20" s="10">
        <v>1308</v>
      </c>
      <c r="H20" s="10">
        <f t="shared" ref="H20:H23" si="3">G20*240/10000</f>
        <v>31.392</v>
      </c>
      <c r="I20" s="35"/>
    </row>
    <row r="21" ht="27" spans="1:9">
      <c r="A21" s="25"/>
      <c r="B21" s="8" t="s">
        <v>72</v>
      </c>
      <c r="C21" s="9" t="s">
        <v>52</v>
      </c>
      <c r="D21" s="8" t="s">
        <v>46</v>
      </c>
      <c r="E21" s="10">
        <v>1319</v>
      </c>
      <c r="F21" s="10">
        <f t="shared" si="2"/>
        <v>31.656</v>
      </c>
      <c r="G21" s="10">
        <v>1319</v>
      </c>
      <c r="H21" s="10">
        <f t="shared" si="3"/>
        <v>31.656</v>
      </c>
      <c r="I21" s="35"/>
    </row>
    <row r="22" ht="27" spans="1:9">
      <c r="A22" s="25"/>
      <c r="B22" s="8" t="s">
        <v>73</v>
      </c>
      <c r="C22" s="9" t="s">
        <v>52</v>
      </c>
      <c r="D22" s="8" t="s">
        <v>46</v>
      </c>
      <c r="E22" s="10">
        <v>800</v>
      </c>
      <c r="F22" s="10">
        <f t="shared" si="2"/>
        <v>19.2</v>
      </c>
      <c r="G22" s="10">
        <v>0</v>
      </c>
      <c r="H22" s="10">
        <f t="shared" si="3"/>
        <v>0</v>
      </c>
      <c r="I22" s="39" t="s">
        <v>74</v>
      </c>
    </row>
    <row r="23" ht="27" spans="1:9">
      <c r="A23" s="25"/>
      <c r="B23" s="8" t="s">
        <v>75</v>
      </c>
      <c r="C23" s="9" t="s">
        <v>52</v>
      </c>
      <c r="D23" s="8" t="s">
        <v>46</v>
      </c>
      <c r="E23" s="10">
        <v>300</v>
      </c>
      <c r="F23" s="10">
        <f t="shared" si="2"/>
        <v>7.2</v>
      </c>
      <c r="G23" s="10">
        <v>0</v>
      </c>
      <c r="H23" s="10">
        <f t="shared" si="3"/>
        <v>0</v>
      </c>
      <c r="I23" s="39" t="s">
        <v>74</v>
      </c>
    </row>
    <row r="24" ht="27" spans="1:9">
      <c r="A24" s="25"/>
      <c r="B24" s="8" t="s">
        <v>76</v>
      </c>
      <c r="C24" s="9" t="s">
        <v>52</v>
      </c>
      <c r="D24" s="8" t="s">
        <v>63</v>
      </c>
      <c r="E24" s="10">
        <v>800</v>
      </c>
      <c r="F24" s="10">
        <f t="shared" si="2"/>
        <v>19.2</v>
      </c>
      <c r="G24" s="10">
        <v>0</v>
      </c>
      <c r="H24" s="10">
        <v>0</v>
      </c>
      <c r="I24" s="39" t="s">
        <v>74</v>
      </c>
    </row>
    <row r="25" ht="27" spans="1:9">
      <c r="A25" s="25"/>
      <c r="B25" s="8" t="s">
        <v>77</v>
      </c>
      <c r="C25" s="9" t="s">
        <v>52</v>
      </c>
      <c r="D25" s="8" t="s">
        <v>57</v>
      </c>
      <c r="E25" s="10">
        <v>2090</v>
      </c>
      <c r="F25" s="10">
        <f t="shared" si="2"/>
        <v>50.16</v>
      </c>
      <c r="G25" s="10">
        <v>0</v>
      </c>
      <c r="H25" s="10">
        <v>0</v>
      </c>
      <c r="I25" s="39" t="s">
        <v>74</v>
      </c>
    </row>
    <row r="26" ht="27" spans="1:9">
      <c r="A26" s="25"/>
      <c r="B26" s="8" t="s">
        <v>78</v>
      </c>
      <c r="C26" s="9" t="s">
        <v>45</v>
      </c>
      <c r="D26" s="8" t="s">
        <v>46</v>
      </c>
      <c r="E26" s="10">
        <f>1410-130.02</f>
        <v>1279.98</v>
      </c>
      <c r="F26" s="10">
        <f t="shared" ref="F26:F30" si="4">E26*240/10000</f>
        <v>30.71952</v>
      </c>
      <c r="G26" s="10">
        <v>1279.98</v>
      </c>
      <c r="H26" s="10">
        <f t="shared" ref="H26:H30" si="5">G26*240/10000</f>
        <v>30.71952</v>
      </c>
      <c r="I26" s="35" t="s">
        <v>47</v>
      </c>
    </row>
    <row r="27" ht="27" spans="1:9">
      <c r="A27" s="25"/>
      <c r="B27" s="8" t="s">
        <v>78</v>
      </c>
      <c r="C27" s="9" t="s">
        <v>45</v>
      </c>
      <c r="D27" s="8" t="s">
        <v>63</v>
      </c>
      <c r="E27" s="10">
        <v>1080.29</v>
      </c>
      <c r="F27" s="10">
        <f t="shared" si="4"/>
        <v>25.92696</v>
      </c>
      <c r="G27" s="10">
        <v>1080.29</v>
      </c>
      <c r="H27" s="10">
        <f t="shared" si="5"/>
        <v>25.92696</v>
      </c>
      <c r="I27" s="35" t="s">
        <v>47</v>
      </c>
    </row>
    <row r="28" ht="27" spans="1:9">
      <c r="A28" s="25"/>
      <c r="B28" s="8" t="s">
        <v>76</v>
      </c>
      <c r="C28" s="9" t="s">
        <v>45</v>
      </c>
      <c r="D28" s="8" t="s">
        <v>63</v>
      </c>
      <c r="E28" s="10">
        <v>1900</v>
      </c>
      <c r="F28" s="10">
        <f t="shared" si="4"/>
        <v>45.6</v>
      </c>
      <c r="G28" s="10">
        <v>1235.51</v>
      </c>
      <c r="H28" s="10">
        <f t="shared" si="5"/>
        <v>29.65224</v>
      </c>
      <c r="I28" s="35" t="s">
        <v>70</v>
      </c>
    </row>
    <row r="29" ht="30" customHeight="1" spans="1:9">
      <c r="A29" s="25"/>
      <c r="B29" s="8" t="s">
        <v>79</v>
      </c>
      <c r="C29" s="9" t="s">
        <v>45</v>
      </c>
      <c r="D29" s="8" t="s">
        <v>63</v>
      </c>
      <c r="E29" s="10">
        <v>1000</v>
      </c>
      <c r="F29" s="10">
        <f t="shared" si="4"/>
        <v>24</v>
      </c>
      <c r="G29" s="10">
        <v>491.6</v>
      </c>
      <c r="H29" s="10">
        <f t="shared" si="5"/>
        <v>11.7984</v>
      </c>
      <c r="I29" s="35" t="s">
        <v>70</v>
      </c>
    </row>
    <row r="30" ht="27" spans="1:9">
      <c r="A30" s="25"/>
      <c r="B30" s="8" t="s">
        <v>80</v>
      </c>
      <c r="C30" s="9" t="s">
        <v>45</v>
      </c>
      <c r="D30" s="8" t="s">
        <v>46</v>
      </c>
      <c r="E30" s="10">
        <v>97.99</v>
      </c>
      <c r="F30" s="10">
        <f t="shared" si="4"/>
        <v>2.35176</v>
      </c>
      <c r="G30" s="10">
        <v>97.99</v>
      </c>
      <c r="H30" s="10">
        <f t="shared" si="5"/>
        <v>2.35176</v>
      </c>
      <c r="I30" s="35" t="s">
        <v>47</v>
      </c>
    </row>
    <row r="31" ht="21.95" customHeight="1" spans="1:9">
      <c r="A31" s="26"/>
      <c r="B31" s="19" t="s">
        <v>48</v>
      </c>
      <c r="C31" s="6" t="s">
        <v>42</v>
      </c>
      <c r="D31" s="6" t="s">
        <v>42</v>
      </c>
      <c r="E31" s="11">
        <f>SUM(E20:E30)</f>
        <v>11975.26</v>
      </c>
      <c r="F31" s="11">
        <f>SUM(F20:F30)</f>
        <v>287.40624</v>
      </c>
      <c r="G31" s="11">
        <f>SUM(G20:G30)</f>
        <v>6812.37</v>
      </c>
      <c r="H31" s="11">
        <f>SUM(H20:H30)</f>
        <v>163.49688</v>
      </c>
      <c r="I31" s="35"/>
    </row>
    <row r="32" ht="27" spans="1:9">
      <c r="A32" s="3" t="s">
        <v>22</v>
      </c>
      <c r="B32" s="8" t="s">
        <v>65</v>
      </c>
      <c r="C32" s="9" t="s">
        <v>45</v>
      </c>
      <c r="D32" s="8" t="s">
        <v>54</v>
      </c>
      <c r="E32" s="10">
        <v>6263.4</v>
      </c>
      <c r="F32" s="10">
        <v>150.3216</v>
      </c>
      <c r="G32" s="10">
        <v>6263.4</v>
      </c>
      <c r="H32" s="10">
        <v>150.3216</v>
      </c>
      <c r="I32" s="35" t="s">
        <v>47</v>
      </c>
    </row>
    <row r="33" ht="18.95" customHeight="1" spans="1:9">
      <c r="A33" s="3"/>
      <c r="B33" s="6" t="s">
        <v>81</v>
      </c>
      <c r="C33" s="9" t="s">
        <v>42</v>
      </c>
      <c r="D33" s="9" t="s">
        <v>42</v>
      </c>
      <c r="E33" s="11">
        <f t="shared" ref="E33:H33" si="6">SUM(E32:E32)</f>
        <v>6263.4</v>
      </c>
      <c r="F33" s="11">
        <f t="shared" si="6"/>
        <v>150.3216</v>
      </c>
      <c r="G33" s="11">
        <f t="shared" si="6"/>
        <v>6263.4</v>
      </c>
      <c r="H33" s="11">
        <f t="shared" si="6"/>
        <v>150.3216</v>
      </c>
      <c r="I33" s="35"/>
    </row>
    <row r="34" ht="14.25" spans="1:9">
      <c r="A34" s="27"/>
      <c r="B34" s="28"/>
      <c r="C34" s="28"/>
      <c r="D34" s="28"/>
      <c r="E34" s="28"/>
      <c r="F34" s="28"/>
      <c r="G34" s="28"/>
      <c r="H34" s="28"/>
      <c r="I34" s="40"/>
    </row>
    <row r="35" spans="1:9">
      <c r="A35" s="29"/>
      <c r="B35" s="30"/>
      <c r="C35" s="30"/>
      <c r="D35" s="30"/>
      <c r="E35" s="30"/>
      <c r="F35" s="30"/>
      <c r="G35" s="30"/>
      <c r="H35" s="30"/>
      <c r="I35" s="41"/>
    </row>
    <row r="36" spans="1:9">
      <c r="A36" s="29"/>
      <c r="B36" s="30"/>
      <c r="C36" s="30"/>
      <c r="D36" s="30"/>
      <c r="E36" s="30"/>
      <c r="F36" s="30"/>
      <c r="G36" s="30"/>
      <c r="H36" s="30"/>
      <c r="I36" s="41"/>
    </row>
    <row r="37" spans="1:9">
      <c r="A37" s="29"/>
      <c r="B37" s="30"/>
      <c r="C37" s="30"/>
      <c r="D37" s="30"/>
      <c r="E37" s="30"/>
      <c r="F37" s="30"/>
      <c r="G37" s="30"/>
      <c r="H37" s="30"/>
      <c r="I37" s="41"/>
    </row>
    <row r="38" spans="1:8">
      <c r="A38" s="31"/>
      <c r="B38" s="32"/>
      <c r="C38" s="32"/>
      <c r="D38" s="32"/>
      <c r="E38" s="32"/>
      <c r="F38" s="32"/>
      <c r="G38" s="32"/>
      <c r="H38" s="32"/>
    </row>
    <row r="39" spans="1:8">
      <c r="A39" s="31"/>
      <c r="B39" s="32"/>
      <c r="C39" s="32"/>
      <c r="D39" s="32"/>
      <c r="E39" s="32"/>
      <c r="F39" s="32"/>
      <c r="G39" s="32"/>
      <c r="H39" s="32"/>
    </row>
    <row r="40" spans="1:8">
      <c r="A40" s="31"/>
      <c r="B40" s="32"/>
      <c r="C40" s="32"/>
      <c r="D40" s="32"/>
      <c r="E40" s="32"/>
      <c r="F40" s="32"/>
      <c r="G40" s="32"/>
      <c r="H40" s="32"/>
    </row>
    <row r="41" spans="1:8">
      <c r="A41" s="32"/>
      <c r="B41" s="32"/>
      <c r="C41" s="32"/>
      <c r="D41" s="32"/>
      <c r="E41" s="32"/>
      <c r="F41" s="32"/>
      <c r="G41" s="32"/>
      <c r="H41" s="32"/>
    </row>
    <row r="42" spans="1:8">
      <c r="A42" s="32"/>
      <c r="B42" s="32"/>
      <c r="C42" s="32"/>
      <c r="D42" s="32"/>
      <c r="E42" s="32"/>
      <c r="F42" s="32"/>
      <c r="G42" s="32"/>
      <c r="H42" s="32"/>
    </row>
    <row r="43" spans="1:8">
      <c r="A43" s="32"/>
      <c r="B43" s="32"/>
      <c r="C43" s="32"/>
      <c r="D43" s="32"/>
      <c r="E43" s="32"/>
      <c r="F43" s="32"/>
      <c r="G43" s="32"/>
      <c r="H43" s="32"/>
    </row>
    <row r="44" spans="1:8">
      <c r="A44" s="32"/>
      <c r="B44" s="32"/>
      <c r="C44" s="32"/>
      <c r="D44" s="32"/>
      <c r="E44" s="32"/>
      <c r="F44" s="32"/>
      <c r="G44" s="32"/>
      <c r="H44" s="32"/>
    </row>
    <row r="45" spans="1:8">
      <c r="A45" s="32"/>
      <c r="B45" s="32"/>
      <c r="C45" s="32"/>
      <c r="D45" s="32"/>
      <c r="E45" s="32"/>
      <c r="F45" s="32"/>
      <c r="G45" s="32"/>
      <c r="H45" s="32"/>
    </row>
    <row r="46" spans="1:8">
      <c r="A46" s="32"/>
      <c r="B46" s="32"/>
      <c r="C46" s="32"/>
      <c r="D46" s="32"/>
      <c r="E46" s="32"/>
      <c r="F46" s="32"/>
      <c r="G46" s="32"/>
      <c r="H46" s="32"/>
    </row>
  </sheetData>
  <mergeCells count="13">
    <mergeCell ref="A2:I2"/>
    <mergeCell ref="E3:F3"/>
    <mergeCell ref="G3:H3"/>
    <mergeCell ref="A3:A4"/>
    <mergeCell ref="A6:A7"/>
    <mergeCell ref="A8:A12"/>
    <mergeCell ref="A13:A14"/>
    <mergeCell ref="A15:A19"/>
    <mergeCell ref="A20:A31"/>
    <mergeCell ref="A32:A33"/>
    <mergeCell ref="B3:B4"/>
    <mergeCell ref="D3:D4"/>
    <mergeCell ref="I3:I4"/>
  </mergeCells>
  <printOptions horizontalCentered="1"/>
  <pageMargins left="0.314583333333333" right="0.354166666666667" top="0.354166666666667" bottom="0.275" header="0.27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附件1汇总表</vt:lpstr>
      <vt:lpstr>附件2还田明细表</vt:lpstr>
      <vt:lpstr>附件2离田利用明细表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王思静</dc:creator>
  <cp:lastModifiedBy>njb</cp:lastModifiedBy>
  <dcterms:created xsi:type="dcterms:W3CDTF">2018-12-14T02:30:00Z</dcterms:created>
  <dcterms:modified xsi:type="dcterms:W3CDTF">2018-12-17T01:50:27Z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